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700" windowHeight="10500"/>
  </bookViews>
  <sheets>
    <sheet name="Summary" sheetId="1" r:id="rId1"/>
    <sheet name="Training Courses" sheetId="2" r:id="rId2"/>
    <sheet name="Training Course Summary" sheetId="3" r:id="rId3"/>
  </sheets>
  <calcPr calcId="14562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L8" i="1"/>
  <c r="M8" i="1"/>
  <c r="K7" i="1"/>
  <c r="N8" i="1" l="1"/>
  <c r="F7" i="2"/>
  <c r="F6" i="2"/>
  <c r="F5" i="2"/>
  <c r="F4" i="2"/>
  <c r="F3" i="2"/>
  <c r="F2" i="2"/>
  <c r="M7" i="1"/>
  <c r="L7" i="1"/>
  <c r="J7" i="1"/>
  <c r="I7" i="1"/>
  <c r="H7" i="1"/>
  <c r="N7" i="1" l="1"/>
</calcChain>
</file>

<file path=xl/sharedStrings.xml><?xml version="1.0" encoding="utf-8"?>
<sst xmlns="http://schemas.openxmlformats.org/spreadsheetml/2006/main" count="50" uniqueCount="32">
  <si>
    <t>Weston Volunteer Fire &amp; Rescue</t>
  </si>
  <si>
    <t>Member</t>
  </si>
  <si>
    <t>Drills</t>
  </si>
  <si>
    <t>Officer</t>
  </si>
  <si>
    <t>PR Events</t>
  </si>
  <si>
    <t>Total Department Calls</t>
  </si>
  <si>
    <t>Bruce Arp</t>
  </si>
  <si>
    <t>Points</t>
  </si>
  <si>
    <t>Calls</t>
  </si>
  <si>
    <t>Meetings</t>
  </si>
  <si>
    <t>TOTAL</t>
  </si>
  <si>
    <t>Volunteer Emergency Responders Incentive Act Tracking - 2016</t>
  </si>
  <si>
    <t>Last Updated</t>
  </si>
  <si>
    <t>Member #</t>
  </si>
  <si>
    <t>Class</t>
  </si>
  <si>
    <t>Call</t>
  </si>
  <si>
    <t>Drill</t>
  </si>
  <si>
    <t>Meeting</t>
  </si>
  <si>
    <t>PR Event</t>
  </si>
  <si>
    <t>Member Name</t>
  </si>
  <si>
    <t>Hours</t>
  </si>
  <si>
    <t>Date</t>
  </si>
  <si>
    <t>Intro to LB886 Scoring System</t>
  </si>
  <si>
    <t>Intro to Excel</t>
  </si>
  <si>
    <t>Advanced Excel</t>
  </si>
  <si>
    <t>Fire School - Intro to FF</t>
  </si>
  <si>
    <t>Fire School - Legal Smorgasbord</t>
  </si>
  <si>
    <t>Kyle Arp</t>
  </si>
  <si>
    <t>Row Labels</t>
  </si>
  <si>
    <t>Grand Total</t>
  </si>
  <si>
    <t>Sum of Points</t>
  </si>
  <si>
    <t>CPR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</si>
</sst>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14" fontId="1" fillId="0" borderId="0" xfId="0" applyNumberFormat="1" applyFont="1"/>
    <xf numFmtId="0" fontId="1" fillId="0" borderId="0" xfId="0" applyFont="1" applyBorder="1"/>
    <xf numFmtId="0" fontId="0" fillId="0" borderId="4" xfId="0" applyBorder="1"/>
    <xf numFmtId="14" fontId="0" fillId="0" borderId="0" xfId="0" applyNumberFormat="1"/>
    <xf numFmtId="0" fontId="1" fillId="0" borderId="0" xfId="0" applyFont="1" applyFill="1" applyBorder="1"/>
    <xf numFmtId="0" fontId="0" fillId="0" borderId="0" xfId="0" applyFont="1" applyBorder="1"/>
    <xf numFmtId="0" fontId="0" fillId="0" borderId="1" xfId="0" applyBorder="1"/>
    <xf numFmtId="0" fontId="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NSVFA SYSTEM I" refreshedDate="42668.321093287035" createdVersion="6" refreshedVersion="4" minRefreshableVersion="3" recordCount="7">
  <cacheSource type="worksheet">
    <worksheetSource ref="A1:F1048576" sheet="Training Courses"/>
  </cacheSource>
  <cacheFields count="6">
    <cacheField name="Member #" numFmtId="0">
      <sharedItems containsString="0" containsBlank="1" containsNumber="1" containsInteger="1" minValue="22" maxValue="125" count="3">
        <n v="22"/>
        <n v="125"/>
        <m/>
      </sharedItems>
    </cacheField>
    <cacheField name="Member Name" numFmtId="0">
      <sharedItems containsBlank="1" count="3">
        <s v="Bruce Arp"/>
        <s v="Kyle Arp"/>
        <m/>
      </sharedItems>
    </cacheField>
    <cacheField name="Date" numFmtId="0">
      <sharedItems containsNonDate="0" containsDate="1" containsString="0" containsBlank="1" minDate="2016-02-01T00:00:00" maxDate="2016-02-10T00:00:00"/>
    </cacheField>
    <cacheField name="Class" numFmtId="0">
      <sharedItems containsBlank="1"/>
    </cacheField>
    <cacheField name="Hours" numFmtId="0">
      <sharedItems containsString="0" containsBlank="1" containsNumber="1" containsInteger="1" minValue="5" maxValue="45"/>
    </cacheField>
    <cacheField name="Points" numFmtId="0">
      <sharedItems containsString="0" containsBlank="1" containsNumber="1" containsInteger="1" minValue="2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d v="2016-02-01T00:00:00"/>
    <s v="Intro to LB886 Scoring System"/>
    <n v="45"/>
    <n v="15"/>
  </r>
  <r>
    <x v="0"/>
    <x v="0"/>
    <d v="2016-02-01T00:00:00"/>
    <s v="Intro to Excel"/>
    <n v="5"/>
    <n v="2"/>
  </r>
  <r>
    <x v="0"/>
    <x v="0"/>
    <d v="2016-02-01T00:00:00"/>
    <s v="Advanced Excel"/>
    <n v="23"/>
    <n v="8"/>
  </r>
  <r>
    <x v="1"/>
    <x v="1"/>
    <d v="2016-02-01T00:00:00"/>
    <s v="Fire School - Intro to FF"/>
    <n v="12"/>
    <n v="5"/>
  </r>
  <r>
    <x v="0"/>
    <x v="0"/>
    <d v="2016-02-01T00:00:00"/>
    <s v="Fire School - Legal Smorgasbord"/>
    <n v="7"/>
    <n v="3"/>
  </r>
  <r>
    <x v="1"/>
    <x v="1"/>
    <d v="2016-02-09T00:00:00"/>
    <s v="CPR Training"/>
    <n v="8"/>
    <n v="4"/>
  </r>
  <r>
    <x v="2"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1:C4" firstHeaderRow="1" firstDataRow="1" firstDataCol="2"/>
  <pivotFields count="6">
    <pivotField axis="axisRow" outline="0" showAll="0" defaultSubtotal="0">
      <items count="3">
        <item x="0"/>
        <item x="2"/>
        <item x="1"/>
      </items>
    </pivotField>
    <pivotField axis="axisRow" showAll="0" defaultSubtotal="0">
      <items count="3">
        <item x="0"/>
        <item h="1" x="2"/>
        <item x="1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3">
    <i>
      <x/>
      <x/>
    </i>
    <i>
      <x v="2"/>
      <x v="2"/>
    </i>
    <i t="grand">
      <x/>
    </i>
  </rowItems>
  <colItems count="1">
    <i/>
  </colItems>
  <dataFields count="1">
    <dataField name="Sum of Point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I11" sqref="I11"/>
    </sheetView>
  </sheetViews>
  <sheetFormatPr defaultRowHeight="15" x14ac:dyDescent="0.25"/>
  <cols>
    <col min="1" max="2" width="21.140625" customWidth="1"/>
    <col min="3" max="14" width="10.7109375" customWidth="1"/>
  </cols>
  <sheetData>
    <row r="1" spans="1:14" x14ac:dyDescent="0.25">
      <c r="A1" s="1" t="s">
        <v>0</v>
      </c>
      <c r="B1" s="1"/>
    </row>
    <row r="2" spans="1:14" x14ac:dyDescent="0.25">
      <c r="A2" s="1" t="s">
        <v>11</v>
      </c>
      <c r="B2" s="1"/>
    </row>
    <row r="3" spans="1:14" x14ac:dyDescent="0.25">
      <c r="A3" s="1" t="s">
        <v>5</v>
      </c>
      <c r="B3" s="1"/>
      <c r="C3" s="1">
        <v>27</v>
      </c>
    </row>
    <row r="4" spans="1:14" x14ac:dyDescent="0.25">
      <c r="A4" s="1" t="s">
        <v>12</v>
      </c>
      <c r="B4" s="1"/>
      <c r="C4" s="5">
        <v>42485</v>
      </c>
      <c r="D4" s="1"/>
      <c r="E4" s="1"/>
      <c r="F4" s="1"/>
      <c r="G4" s="1"/>
      <c r="N4" s="1"/>
    </row>
    <row r="5" spans="1:14" x14ac:dyDescent="0.25">
      <c r="C5" s="1"/>
      <c r="D5" s="1"/>
      <c r="E5" s="1"/>
      <c r="F5" s="1"/>
      <c r="G5" s="1"/>
      <c r="H5" s="1" t="s">
        <v>15</v>
      </c>
      <c r="I5" s="1" t="s">
        <v>16</v>
      </c>
      <c r="J5" s="1" t="s">
        <v>17</v>
      </c>
      <c r="K5" s="1" t="s">
        <v>14</v>
      </c>
      <c r="L5" s="1" t="s">
        <v>3</v>
      </c>
      <c r="M5" s="1" t="s">
        <v>18</v>
      </c>
      <c r="N5" s="1"/>
    </row>
    <row r="6" spans="1:14" x14ac:dyDescent="0.25">
      <c r="A6" s="3" t="s">
        <v>1</v>
      </c>
      <c r="B6" s="3" t="s">
        <v>13</v>
      </c>
      <c r="C6" s="3" t="s">
        <v>8</v>
      </c>
      <c r="D6" s="3" t="s">
        <v>2</v>
      </c>
      <c r="E6" s="3" t="s">
        <v>9</v>
      </c>
      <c r="F6" s="3" t="s">
        <v>3</v>
      </c>
      <c r="G6" s="3" t="s">
        <v>4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10</v>
      </c>
    </row>
    <row r="7" spans="1:14" x14ac:dyDescent="0.25">
      <c r="A7" s="6" t="s">
        <v>6</v>
      </c>
      <c r="B7" s="10">
        <v>22</v>
      </c>
      <c r="C7" s="7">
        <v>10</v>
      </c>
      <c r="D7">
        <v>5</v>
      </c>
      <c r="E7">
        <v>10</v>
      </c>
      <c r="F7">
        <v>1</v>
      </c>
      <c r="G7">
        <v>0</v>
      </c>
      <c r="H7" s="4">
        <f>IF((C7/$C$3)&gt;= 0.1,25,0)</f>
        <v>25</v>
      </c>
      <c r="I7">
        <f>IF((D7*1)&gt;20,20,D7*1)</f>
        <v>5</v>
      </c>
      <c r="J7">
        <f>IF((E7*1)&gt;10,10,E7*1)</f>
        <v>10</v>
      </c>
      <c r="K7">
        <f>IF(VLOOKUP(B7,'Training Course Summary'!A:C,3,FALSE)&lt;=25,VLOOKUP(B7,'Training Course Summary'!A:C,3,FALSE),25)</f>
        <v>25</v>
      </c>
      <c r="L7">
        <f>IF(F7&gt;0,10,0)</f>
        <v>10</v>
      </c>
      <c r="M7">
        <f>IF((G7*1)&gt;10,10,G7*1)</f>
        <v>0</v>
      </c>
      <c r="N7" s="2">
        <f>SUM(H7:M7)</f>
        <v>75</v>
      </c>
    </row>
    <row r="8" spans="1:14" x14ac:dyDescent="0.25">
      <c r="A8" s="9" t="s">
        <v>27</v>
      </c>
      <c r="B8">
        <v>125</v>
      </c>
      <c r="C8" s="12">
        <v>8</v>
      </c>
      <c r="D8">
        <v>3</v>
      </c>
      <c r="E8">
        <v>10</v>
      </c>
      <c r="F8">
        <v>0</v>
      </c>
      <c r="G8">
        <v>3</v>
      </c>
      <c r="H8" s="11">
        <f>IF((C8/$C$3)&gt;= 0.1,25,0)</f>
        <v>25</v>
      </c>
      <c r="I8">
        <f>IF((D8*1)&gt;20,20,D8*1)</f>
        <v>3</v>
      </c>
      <c r="J8">
        <f>IF((E8*1)&gt;10,10,E8*1)</f>
        <v>10</v>
      </c>
      <c r="K8">
        <f>IF(VLOOKUP(B8,'Training Course Summary'!A:C,3,FALSE)&lt;=25,VLOOKUP(B8,'Training Course Summary'!A:C,3,FALSE),25)</f>
        <v>9</v>
      </c>
      <c r="L8">
        <f>IF(F8&gt;0,10,0)</f>
        <v>0</v>
      </c>
      <c r="M8">
        <f>IF((G8*1)&gt;10,10,G8*1)</f>
        <v>3</v>
      </c>
      <c r="N8" s="2">
        <f>SUM(H8:M8)</f>
        <v>50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4" sqref="E4"/>
    </sheetView>
  </sheetViews>
  <sheetFormatPr defaultRowHeight="15" x14ac:dyDescent="0.25"/>
  <cols>
    <col min="1" max="1" width="10" bestFit="1" customWidth="1"/>
    <col min="2" max="2" width="14.42578125" bestFit="1" customWidth="1"/>
    <col min="3" max="3" width="14.42578125" customWidth="1"/>
    <col min="4" max="4" width="29.42578125" bestFit="1" customWidth="1"/>
  </cols>
  <sheetData>
    <row r="1" spans="1:6" x14ac:dyDescent="0.25">
      <c r="A1" s="3" t="s">
        <v>13</v>
      </c>
      <c r="B1" s="3" t="s">
        <v>19</v>
      </c>
      <c r="C1" s="3" t="s">
        <v>21</v>
      </c>
      <c r="D1" s="3" t="s">
        <v>14</v>
      </c>
      <c r="E1" s="3" t="s">
        <v>20</v>
      </c>
      <c r="F1" s="3" t="s">
        <v>7</v>
      </c>
    </row>
    <row r="2" spans="1:6" x14ac:dyDescent="0.25">
      <c r="A2">
        <v>22</v>
      </c>
      <c r="B2" t="s">
        <v>6</v>
      </c>
      <c r="C2" s="8">
        <v>42401</v>
      </c>
      <c r="D2" t="s">
        <v>22</v>
      </c>
      <c r="E2">
        <v>45</v>
      </c>
      <c r="F2">
        <f t="shared" ref="F2:F7" si="0">IF(E2&lt;20,(IF(E2&lt;=10,QUOTIENT(E2,2),5)),(IF(E2&gt;40,15,IF(E2&lt;25,5+E2-20,10))))</f>
        <v>15</v>
      </c>
    </row>
    <row r="3" spans="1:6" x14ac:dyDescent="0.25">
      <c r="A3">
        <v>22</v>
      </c>
      <c r="B3" t="s">
        <v>6</v>
      </c>
      <c r="C3" s="8">
        <v>42401</v>
      </c>
      <c r="D3" t="s">
        <v>23</v>
      </c>
      <c r="E3">
        <v>5</v>
      </c>
      <c r="F3">
        <f t="shared" si="0"/>
        <v>2</v>
      </c>
    </row>
    <row r="4" spans="1:6" x14ac:dyDescent="0.25">
      <c r="A4">
        <v>22</v>
      </c>
      <c r="B4" t="s">
        <v>6</v>
      </c>
      <c r="C4" s="8">
        <v>42401</v>
      </c>
      <c r="D4" t="s">
        <v>24</v>
      </c>
      <c r="E4">
        <v>23</v>
      </c>
      <c r="F4">
        <f t="shared" si="0"/>
        <v>8</v>
      </c>
    </row>
    <row r="5" spans="1:6" x14ac:dyDescent="0.25">
      <c r="A5">
        <v>125</v>
      </c>
      <c r="B5" t="s">
        <v>27</v>
      </c>
      <c r="C5" s="8">
        <v>42401</v>
      </c>
      <c r="D5" t="s">
        <v>25</v>
      </c>
      <c r="E5">
        <v>12</v>
      </c>
      <c r="F5">
        <f t="shared" si="0"/>
        <v>5</v>
      </c>
    </row>
    <row r="6" spans="1:6" x14ac:dyDescent="0.25">
      <c r="A6">
        <v>22</v>
      </c>
      <c r="B6" t="s">
        <v>6</v>
      </c>
      <c r="C6" s="8">
        <v>42401</v>
      </c>
      <c r="D6" t="s">
        <v>26</v>
      </c>
      <c r="E6">
        <v>7</v>
      </c>
      <c r="F6">
        <f t="shared" si="0"/>
        <v>3</v>
      </c>
    </row>
    <row r="7" spans="1:6" x14ac:dyDescent="0.25">
      <c r="A7">
        <v>125</v>
      </c>
      <c r="B7" t="s">
        <v>27</v>
      </c>
      <c r="C7" s="8">
        <v>42409</v>
      </c>
      <c r="D7" t="s">
        <v>31</v>
      </c>
      <c r="E7">
        <v>8</v>
      </c>
      <c r="F7">
        <f t="shared" si="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5" x14ac:dyDescent="0.25"/>
  <cols>
    <col min="1" max="1" width="13.140625" customWidth="1"/>
    <col min="2" max="2" width="16.85546875" customWidth="1"/>
    <col min="3" max="3" width="13.28515625" bestFit="1" customWidth="1"/>
  </cols>
  <sheetData>
    <row r="1" spans="1:3" x14ac:dyDescent="0.25">
      <c r="A1" s="13" t="s">
        <v>28</v>
      </c>
      <c r="B1" s="13" t="s">
        <v>19</v>
      </c>
      <c r="C1" t="s">
        <v>30</v>
      </c>
    </row>
    <row r="2" spans="1:3" x14ac:dyDescent="0.25">
      <c r="A2" s="14">
        <v>22</v>
      </c>
      <c r="B2" s="14" t="s">
        <v>6</v>
      </c>
      <c r="C2" s="15">
        <v>28</v>
      </c>
    </row>
    <row r="3" spans="1:3" x14ac:dyDescent="0.25">
      <c r="A3" s="14">
        <v>125</v>
      </c>
      <c r="B3" s="14" t="s">
        <v>27</v>
      </c>
      <c r="C3" s="15">
        <v>9</v>
      </c>
    </row>
    <row r="4" spans="1:3" x14ac:dyDescent="0.25">
      <c r="A4" s="14" t="s">
        <v>29</v>
      </c>
      <c r="C4" s="15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Training Courses</vt:lpstr>
      <vt:lpstr>Training Course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Arp</dc:creator>
  <cp:lastModifiedBy>NSVFA SYSTEM I</cp:lastModifiedBy>
  <dcterms:created xsi:type="dcterms:W3CDTF">2016-04-25T14:48:07Z</dcterms:created>
  <dcterms:modified xsi:type="dcterms:W3CDTF">2016-10-25T12:42:38Z</dcterms:modified>
</cp:coreProperties>
</file>